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fiksdal\Desktop\"/>
    </mc:Choice>
  </mc:AlternateContent>
  <bookViews>
    <workbookView xWindow="600" yWindow="645" windowWidth="14490" windowHeight="7380" tabRatio="841"/>
  </bookViews>
  <sheets>
    <sheet name="Kostnader" sheetId="1" r:id="rId1"/>
    <sheet name="Mottakere" sheetId="2" r:id="rId2"/>
    <sheet name="Resultater" sheetId="3" r:id="rId3"/>
  </sheets>
  <calcPr calcId="152511"/>
</workbook>
</file>

<file path=xl/calcChain.xml><?xml version="1.0" encoding="utf-8"?>
<calcChain xmlns="http://schemas.openxmlformats.org/spreadsheetml/2006/main">
  <c r="C119" i="1" l="1"/>
  <c r="C6" i="3" l="1"/>
  <c r="C28" i="2"/>
  <c r="C29" i="2"/>
  <c r="C35" i="1" l="1"/>
  <c r="D24" i="2" l="1"/>
  <c r="D25" i="2" s="1"/>
  <c r="D26" i="2" s="1"/>
  <c r="D22" i="2"/>
  <c r="D21" i="2"/>
  <c r="D20" i="2"/>
  <c r="C13" i="2"/>
  <c r="D17" i="2"/>
  <c r="D16" i="2"/>
  <c r="D6" i="2" l="1"/>
  <c r="D5" i="2"/>
  <c r="C10" i="3" l="1"/>
  <c r="D12" i="2"/>
  <c r="D13" i="2" l="1"/>
  <c r="C9" i="3" s="1"/>
  <c r="C112" i="1" l="1"/>
  <c r="C50" i="1" l="1"/>
  <c r="C46" i="1"/>
  <c r="C24" i="1"/>
  <c r="C105" i="1" l="1"/>
  <c r="C3" i="3" s="1"/>
  <c r="C114" i="1" l="1"/>
  <c r="C7" i="3" l="1"/>
  <c r="C4" i="3"/>
</calcChain>
</file>

<file path=xl/sharedStrings.xml><?xml version="1.0" encoding="utf-8"?>
<sst xmlns="http://schemas.openxmlformats.org/spreadsheetml/2006/main" count="148" uniqueCount="146">
  <si>
    <t>Art</t>
  </si>
  <si>
    <t>Navn</t>
  </si>
  <si>
    <t>FAST LØNN SYKEPLEIERE</t>
  </si>
  <si>
    <t>OPPLÆRINGSVAKTER</t>
  </si>
  <si>
    <t>SYKEVIKARER, LØNN - REF. BERETTIGET</t>
  </si>
  <si>
    <t>SYKEVIKARER, LØNN - IKKE REF.BERETTIGET</t>
  </si>
  <si>
    <t>VIKARER PERMISJONER/VELFERDSPERMISJONER</t>
  </si>
  <si>
    <t>FERIEVIKARER</t>
  </si>
  <si>
    <t>SVANGERSKAPSVIKARER</t>
  </si>
  <si>
    <t>ØVRIGE VIKARER</t>
  </si>
  <si>
    <t>PERIODISERING LØNN TIL VIKARER</t>
  </si>
  <si>
    <t>LØNN EKSTRAHJELP</t>
  </si>
  <si>
    <t>PERIODISERING LØNN TIL EKSTRAHJELP</t>
  </si>
  <si>
    <t>FAST OVERTID</t>
  </si>
  <si>
    <t>VARIABEL OVERTID</t>
  </si>
  <si>
    <t>PERIODISERING OVERTIDSLØNN</t>
  </si>
  <si>
    <t>MØTEGODTGJØRELSE</t>
  </si>
  <si>
    <t>PERIODISERING ANNEN LØNN OG GODTGJ.</t>
  </si>
  <si>
    <t>BREDBÅND TIL UTB. FAST</t>
  </si>
  <si>
    <t>TELEFON/MOBIL/BREDBÅND INNBER.</t>
  </si>
  <si>
    <t>DEKNING ARBEIDSTØY</t>
  </si>
  <si>
    <t>MOTPOST TIL 1061 OG 1062</t>
  </si>
  <si>
    <t>ANNEN LØNN TREKKPL. GODTGJØRELSER</t>
  </si>
  <si>
    <t>PENSJON</t>
  </si>
  <si>
    <t>PENSJON SYKEPLEIERE</t>
  </si>
  <si>
    <t>PENSJONSFORSIKRING</t>
  </si>
  <si>
    <t>SERVICEPENSJON</t>
  </si>
  <si>
    <t>AFP SERVICEP./EGENANDEL</t>
  </si>
  <si>
    <t>PERIODISERING PENSJON</t>
  </si>
  <si>
    <t>KOLLEKTIVE ULYKKES- OG GRUPPEFORSIKRING</t>
  </si>
  <si>
    <t>PERIODISERING ARBEIDSGIVERAVGIFT</t>
  </si>
  <si>
    <t>ARBEIDSGIVERAVGIFT</t>
  </si>
  <si>
    <t>KONTORREKVISITA</t>
  </si>
  <si>
    <t>KOPIERINGSPAPIR</t>
  </si>
  <si>
    <t>ABONNEMENTER OG FAGLITTERATUR</t>
  </si>
  <si>
    <t>BLANKETTER</t>
  </si>
  <si>
    <t>EDB-REKVISITA</t>
  </si>
  <si>
    <t>ANNET FRITT MATERIELL</t>
  </si>
  <si>
    <t>MEDISINSK FORBRUKSMATERIELL</t>
  </si>
  <si>
    <t>MEDISIN DOSETTER</t>
  </si>
  <si>
    <t>INNKJØP AV MEDISINER</t>
  </si>
  <si>
    <t>MAT OG KAFFE FOR BEVERTN./SKOLEFRUKT OG GRØNT</t>
  </si>
  <si>
    <t>MAT OG KAFFE  FOR MØTER OG VIDERESALG</t>
  </si>
  <si>
    <t>PLAST OG PAPIR</t>
  </si>
  <si>
    <t>RENHOLDSART. OG KJEMIKALIER</t>
  </si>
  <si>
    <t>TEKSTILER, MADRASSER- PLO</t>
  </si>
  <si>
    <t>ARBEIDSTØY/UNIFORMER</t>
  </si>
  <si>
    <t>VELFERDSTILTAK</t>
  </si>
  <si>
    <t>ANDRE UTGIFTER</t>
  </si>
  <si>
    <t>UTGIFTSDEKNING/AKTIVISERING BRUKERE</t>
  </si>
  <si>
    <t>UTGIFTSDEKNING / EGENANDELER</t>
  </si>
  <si>
    <t>ELEKTRISK FORBRUKSMATERIELL</t>
  </si>
  <si>
    <t>DIV. UTGIFTER GAVEKONTO</t>
  </si>
  <si>
    <t>PORTO</t>
  </si>
  <si>
    <t>TELEFON/TELEFAKS</t>
  </si>
  <si>
    <t>GEBYR BANK/POST/BETALINGSFORMIDLING</t>
  </si>
  <si>
    <t>FORVALTNINGSUTGIFTER</t>
  </si>
  <si>
    <t>KOMMUNIKASJON, LINJELEIE M.M.</t>
  </si>
  <si>
    <t>ANNONSER</t>
  </si>
  <si>
    <t>TRYKKING</t>
  </si>
  <si>
    <t>INFORMASJON</t>
  </si>
  <si>
    <t>MOMS SALÆR - LINDORFF</t>
  </si>
  <si>
    <t>REPRESENTASJONSUTGIFTER</t>
  </si>
  <si>
    <t>OPPLÆRING/KURS</t>
  </si>
  <si>
    <t>ETTER-/VIDEREUTDANNING</t>
  </si>
  <si>
    <t>KJØREGODTGJØRELSE</t>
  </si>
  <si>
    <t>PERIODISERING KJØRE-/KOSTGODTGJØRING</t>
  </si>
  <si>
    <t>DRIFT OG VEDLIKEHOLD TRANSPORTMIDLER</t>
  </si>
  <si>
    <t>DRIVSTOFF/OLJE</t>
  </si>
  <si>
    <t>BILDELER/RESERVEDELER</t>
  </si>
  <si>
    <t>KORTIDSLEIE TRANSPORTMIDLER</t>
  </si>
  <si>
    <t>VEDLIKEHOLD TRANSPORTMIDLER</t>
  </si>
  <si>
    <t>ÅRSAVGIFTER/FORSIKRING</t>
  </si>
  <si>
    <t>SKYSSUTGIFTER BRUKERE</t>
  </si>
  <si>
    <t>HUSLEIE EKSTERN</t>
  </si>
  <si>
    <t>HUSLEIE INTERN</t>
  </si>
  <si>
    <t>FESTEAVGIFTER</t>
  </si>
  <si>
    <t>LEIE AV GRUNN</t>
  </si>
  <si>
    <t>LISENSER</t>
  </si>
  <si>
    <t>PURREGEBYRER / AVGIFTER</t>
  </si>
  <si>
    <t>KOPIERINGSAVGIFT</t>
  </si>
  <si>
    <t>INVENTAR OG UTSTYR (KJØP)</t>
  </si>
  <si>
    <t>EDB-PROGRAMVARE</t>
  </si>
  <si>
    <t>EDB-UTSTYR</t>
  </si>
  <si>
    <t>HVITE/BRUNE VARER OG ELEKTRISKE PROD.</t>
  </si>
  <si>
    <t>TELEKOMMUNIKASJONSUTSTYR</t>
  </si>
  <si>
    <t>LEASING AV INV OG UTSTYR</t>
  </si>
  <si>
    <t>ANNET UTSTYR</t>
  </si>
  <si>
    <t>MEDISINSK UTSTYR (KJØP OG LEIE)</t>
  </si>
  <si>
    <t>TRANSPORTMIDLER (KJØP, LEIE OG LEASING)</t>
  </si>
  <si>
    <t>LEASING/LEIE KONTORMASKINER</t>
  </si>
  <si>
    <t>VASKERITJENESTE</t>
  </si>
  <si>
    <t>JURIDISK BISTAND</t>
  </si>
  <si>
    <t>KONSULENTTJENESTER (TIL EGENPROD.)</t>
  </si>
  <si>
    <t>KONTROLLOPPGAVER (TIL EGENPROD.)</t>
  </si>
  <si>
    <t>VIKARTJENESTER</t>
  </si>
  <si>
    <t>KJØP AV TJENESTER (TIL EGENPROD.)</t>
  </si>
  <si>
    <t>KJØP AV BEDRIFTSHELESETJENESTE</t>
  </si>
  <si>
    <t>MERVERDIAVG. UTENFOR MVA-LOVEN</t>
  </si>
  <si>
    <t>OVERFØRINGER TIL FYLKESKOMMUNER</t>
  </si>
  <si>
    <t>ANDRE RENTEUTGIFTER/FORSINKELSESRENTER</t>
  </si>
  <si>
    <t>SYKELØNNSREFUSJON</t>
  </si>
  <si>
    <t>SVANGERSKAPSREFUSJON</t>
  </si>
  <si>
    <t>REFUSJON VIKAR VED SYKDOM</t>
  </si>
  <si>
    <t>KOMP. MOMS I DRIFTSREGNSKAPET</t>
  </si>
  <si>
    <t>Utgifter</t>
  </si>
  <si>
    <t>Sum kostnader</t>
  </si>
  <si>
    <t>Inntekter/refusjoner</t>
  </si>
  <si>
    <t>Sum</t>
  </si>
  <si>
    <t>Hjemmesykepleie</t>
  </si>
  <si>
    <t>pr.uke</t>
  </si>
  <si>
    <t>pr år</t>
  </si>
  <si>
    <t>Årsverk i pleie</t>
  </si>
  <si>
    <t>Effektiv tid (årsverk)</t>
  </si>
  <si>
    <t>Bemanning</t>
  </si>
  <si>
    <t>pr uke</t>
  </si>
  <si>
    <t>pr.år</t>
  </si>
  <si>
    <t>Arbeidstid  pr årsverk</t>
  </si>
  <si>
    <t>Andel av planlagt tid som utføres</t>
  </si>
  <si>
    <t xml:space="preserve">Utført tid </t>
  </si>
  <si>
    <t>Planlagt tid</t>
  </si>
  <si>
    <t>Utført tid i andel av planlagt tid</t>
  </si>
  <si>
    <t>LØNN FASTE STILLINGER I PLEIE</t>
  </si>
  <si>
    <t>Sum eks. adm.kostnader</t>
  </si>
  <si>
    <t xml:space="preserve">Administrasjonskostnader som inngår i planlegging </t>
  </si>
  <si>
    <t>og drift av hjemmesykepleien</t>
  </si>
  <si>
    <t>Sum inkl. adm.kostnader</t>
  </si>
  <si>
    <t>Kostnad pr. utførte time (ATA-tid) (kr) inkl. adm. kostnad</t>
  </si>
  <si>
    <t>Kostnad pr. arbeidede time inkl. adm kostnad</t>
  </si>
  <si>
    <t>Kostnad pr. arbeidede time, pleie</t>
  </si>
  <si>
    <t>Kostnad pr. utførte time (ATA-tid), pleie</t>
  </si>
  <si>
    <t>Brutto lønnet timetall (årsverk i produksjon)</t>
  </si>
  <si>
    <t>Helligdager fri</t>
  </si>
  <si>
    <t>Fri med lønn (permisjon med lønn, ref tariffavtalen)</t>
  </si>
  <si>
    <t>Opplæring / trening</t>
  </si>
  <si>
    <t>Justering fra lønnede timer til arbeidede timer</t>
  </si>
  <si>
    <t>5 uker ferie pr. årsverk</t>
  </si>
  <si>
    <t xml:space="preserve">Sykefravær i % </t>
  </si>
  <si>
    <t>justeringsfaktor</t>
  </si>
  <si>
    <t>effekt pr.årsverk</t>
  </si>
  <si>
    <t>Antall dagerpr. år i snitt pr. ansatt</t>
  </si>
  <si>
    <t>Differanse mellom lønnede og arbeidede timer pr årsverk</t>
  </si>
  <si>
    <t>Samlet arbeidet timeantall (antall timer i produksjon)</t>
  </si>
  <si>
    <t>Arbeidede timer pr. årsverk</t>
  </si>
  <si>
    <t>Andel av lønnet tid som går til ansikt til ansikttid</t>
  </si>
  <si>
    <t xml:space="preserve">Regnskap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</si>
</sst>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0.0\ %"/>
    <numFmt numFmtId="166" formatCode="_ * #,##0.0_ ;_ * \-#,##0.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1" xfId="1" applyNumberFormat="1" applyFont="1" applyBorder="1"/>
    <xf numFmtId="164" fontId="2" fillId="0" borderId="0" xfId="1" applyNumberFormat="1" applyFont="1"/>
    <xf numFmtId="0" fontId="2" fillId="0" borderId="0" xfId="0" applyFont="1"/>
    <xf numFmtId="164" fontId="0" fillId="0" borderId="0" xfId="1" applyNumberFormat="1" applyFont="1"/>
    <xf numFmtId="9" fontId="0" fillId="0" borderId="0" xfId="2" applyFont="1"/>
    <xf numFmtId="164" fontId="0" fillId="0" borderId="1" xfId="0" applyNumberFormat="1" applyBorder="1"/>
    <xf numFmtId="164" fontId="0" fillId="0" borderId="2" xfId="1" applyNumberFormat="1" applyFont="1" applyBorder="1"/>
    <xf numFmtId="164" fontId="3" fillId="0" borderId="2" xfId="1" applyNumberFormat="1" applyFont="1" applyBorder="1"/>
    <xf numFmtId="164" fontId="2" fillId="0" borderId="3" xfId="1" applyNumberFormat="1" applyFont="1" applyBorder="1"/>
    <xf numFmtId="0" fontId="0" fillId="2" borderId="0" xfId="0" applyFill="1"/>
    <xf numFmtId="9" fontId="0" fillId="2" borderId="0" xfId="2" applyFont="1" applyFill="1"/>
    <xf numFmtId="0" fontId="4" fillId="2" borderId="2" xfId="0" applyFont="1" applyFill="1" applyBorder="1"/>
    <xf numFmtId="0" fontId="0" fillId="2" borderId="2" xfId="0" applyFill="1" applyBorder="1"/>
    <xf numFmtId="164" fontId="0" fillId="2" borderId="0" xfId="1" applyNumberFormat="1" applyFont="1" applyFill="1"/>
    <xf numFmtId="9" fontId="0" fillId="2" borderId="0" xfId="0" applyNumberFormat="1" applyFill="1"/>
    <xf numFmtId="164" fontId="2" fillId="0" borderId="3" xfId="0" applyNumberFormat="1" applyFont="1" applyBorder="1"/>
    <xf numFmtId="0" fontId="0" fillId="0" borderId="0" xfId="0" applyFill="1" applyBorder="1"/>
    <xf numFmtId="43" fontId="3" fillId="0" borderId="0" xfId="1" applyFont="1"/>
    <xf numFmtId="0" fontId="0" fillId="0" borderId="2" xfId="0" applyFill="1" applyBorder="1"/>
    <xf numFmtId="165" fontId="2" fillId="0" borderId="3" xfId="2" applyNumberFormat="1" applyFont="1" applyBorder="1"/>
    <xf numFmtId="164" fontId="2" fillId="0" borderId="0" xfId="1" applyNumberFormat="1" applyFont="1" applyBorder="1"/>
    <xf numFmtId="0" fontId="0" fillId="0" borderId="4" xfId="0" applyFill="1" applyBorder="1"/>
    <xf numFmtId="164" fontId="0" fillId="0" borderId="4" xfId="1" applyNumberFormat="1" applyFont="1" applyBorder="1"/>
    <xf numFmtId="166" fontId="0" fillId="0" borderId="0" xfId="1" applyNumberFormat="1" applyFon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119"/>
  <sheetViews>
    <sheetView tabSelected="1" workbookViewId="0">
      <selection activeCell="F15" sqref="F15"/>
    </sheetView>
  </sheetViews>
  <sheetFormatPr baseColWidth="10" defaultRowHeight="15" x14ac:dyDescent="0.25"/>
  <cols>
    <col min="2" max="2" width="48.42578125" customWidth="1"/>
    <col min="3" max="3" width="20.85546875" customWidth="1"/>
  </cols>
  <sheetData>
    <row r="1" spans="1:3" x14ac:dyDescent="0.25">
      <c r="A1" s="1"/>
      <c r="B1" s="1"/>
    </row>
    <row r="2" spans="1:3" x14ac:dyDescent="0.25">
      <c r="A2" s="4" t="s">
        <v>0</v>
      </c>
      <c r="B2" s="4" t="s">
        <v>1</v>
      </c>
      <c r="C2" s="4" t="s">
        <v>145</v>
      </c>
    </row>
    <row r="3" spans="1:3" s="2" customFormat="1" x14ac:dyDescent="0.25">
      <c r="B3" s="2" t="s">
        <v>105</v>
      </c>
      <c r="C3" s="7"/>
    </row>
    <row r="4" spans="1:3" x14ac:dyDescent="0.25">
      <c r="A4" s="1">
        <v>1010</v>
      </c>
      <c r="B4" s="1" t="s">
        <v>122</v>
      </c>
      <c r="C4" s="13">
        <v>6000000</v>
      </c>
    </row>
    <row r="5" spans="1:3" x14ac:dyDescent="0.25">
      <c r="A5" s="1">
        <v>1012</v>
      </c>
      <c r="B5" s="1" t="s">
        <v>2</v>
      </c>
      <c r="C5" s="13">
        <v>6000000</v>
      </c>
    </row>
    <row r="6" spans="1:3" x14ac:dyDescent="0.25">
      <c r="A6" s="1">
        <v>1014</v>
      </c>
      <c r="B6" s="1" t="s">
        <v>3</v>
      </c>
      <c r="C6" s="13">
        <v>26500</v>
      </c>
    </row>
    <row r="7" spans="1:3" x14ac:dyDescent="0.25">
      <c r="A7" s="1">
        <v>1020</v>
      </c>
      <c r="B7" s="1" t="s">
        <v>4</v>
      </c>
      <c r="C7" s="13">
        <v>200000</v>
      </c>
    </row>
    <row r="8" spans="1:3" x14ac:dyDescent="0.25">
      <c r="A8" s="1">
        <v>1021</v>
      </c>
      <c r="B8" s="1" t="s">
        <v>5</v>
      </c>
      <c r="C8" s="13">
        <v>100000</v>
      </c>
    </row>
    <row r="9" spans="1:3" x14ac:dyDescent="0.25">
      <c r="A9" s="1">
        <v>1022</v>
      </c>
      <c r="B9" s="1" t="s">
        <v>6</v>
      </c>
      <c r="C9" s="13">
        <v>20000</v>
      </c>
    </row>
    <row r="10" spans="1:3" x14ac:dyDescent="0.25">
      <c r="A10" s="1">
        <v>1024</v>
      </c>
      <c r="B10" s="1" t="s">
        <v>7</v>
      </c>
      <c r="C10" s="13">
        <v>1000000</v>
      </c>
    </row>
    <row r="11" spans="1:3" x14ac:dyDescent="0.25">
      <c r="A11" s="1">
        <v>1025</v>
      </c>
      <c r="B11" s="1" t="s">
        <v>8</v>
      </c>
      <c r="C11" s="13">
        <v>200000</v>
      </c>
    </row>
    <row r="12" spans="1:3" x14ac:dyDescent="0.25">
      <c r="A12" s="1">
        <v>1028</v>
      </c>
      <c r="B12" s="1" t="s">
        <v>9</v>
      </c>
      <c r="C12" s="13">
        <v>150000</v>
      </c>
    </row>
    <row r="13" spans="1:3" x14ac:dyDescent="0.25">
      <c r="A13" s="1">
        <v>1029</v>
      </c>
      <c r="B13" s="1" t="s">
        <v>10</v>
      </c>
      <c r="C13" s="13">
        <v>150000</v>
      </c>
    </row>
    <row r="14" spans="1:3" x14ac:dyDescent="0.25">
      <c r="A14" s="1">
        <v>1031</v>
      </c>
      <c r="B14" s="1" t="s">
        <v>11</v>
      </c>
      <c r="C14" s="13">
        <v>240000</v>
      </c>
    </row>
    <row r="15" spans="1:3" x14ac:dyDescent="0.25">
      <c r="A15" s="1">
        <v>1039</v>
      </c>
      <c r="B15" s="1" t="s">
        <v>12</v>
      </c>
      <c r="C15" s="13">
        <v>0</v>
      </c>
    </row>
    <row r="16" spans="1:3" x14ac:dyDescent="0.25">
      <c r="A16" s="1">
        <v>1040</v>
      </c>
      <c r="B16" s="1" t="s">
        <v>13</v>
      </c>
      <c r="C16" s="13">
        <v>0</v>
      </c>
    </row>
    <row r="17" spans="1:3" x14ac:dyDescent="0.25">
      <c r="A17" s="1">
        <v>1041</v>
      </c>
      <c r="B17" s="1" t="s">
        <v>14</v>
      </c>
      <c r="C17" s="13">
        <v>60000</v>
      </c>
    </row>
    <row r="18" spans="1:3" x14ac:dyDescent="0.25">
      <c r="A18" s="1">
        <v>1049</v>
      </c>
      <c r="B18" s="1" t="s">
        <v>15</v>
      </c>
      <c r="C18" s="13">
        <v>0</v>
      </c>
    </row>
    <row r="19" spans="1:3" x14ac:dyDescent="0.25">
      <c r="A19" s="1">
        <v>1058</v>
      </c>
      <c r="B19" s="1" t="s">
        <v>16</v>
      </c>
      <c r="C19" s="13">
        <v>2000</v>
      </c>
    </row>
    <row r="20" spans="1:3" x14ac:dyDescent="0.25">
      <c r="A20" s="1">
        <v>1059</v>
      </c>
      <c r="B20" s="1" t="s">
        <v>17</v>
      </c>
      <c r="C20" s="13">
        <v>0</v>
      </c>
    </row>
    <row r="21" spans="1:3" x14ac:dyDescent="0.25">
      <c r="A21" s="1">
        <v>1060</v>
      </c>
      <c r="B21" s="1" t="s">
        <v>18</v>
      </c>
      <c r="C21" s="13">
        <v>12000</v>
      </c>
    </row>
    <row r="22" spans="1:3" x14ac:dyDescent="0.25">
      <c r="A22" s="1">
        <v>1061</v>
      </c>
      <c r="B22" s="1" t="s">
        <v>19</v>
      </c>
      <c r="C22" s="13">
        <v>60000</v>
      </c>
    </row>
    <row r="23" spans="1:3" x14ac:dyDescent="0.25">
      <c r="A23" s="1">
        <v>1063</v>
      </c>
      <c r="B23" s="1" t="s">
        <v>20</v>
      </c>
      <c r="C23" s="13">
        <v>30000</v>
      </c>
    </row>
    <row r="24" spans="1:3" x14ac:dyDescent="0.25">
      <c r="A24" s="1">
        <v>1064</v>
      </c>
      <c r="B24" s="1" t="s">
        <v>21</v>
      </c>
      <c r="C24" s="13">
        <f>-C22</f>
        <v>-60000</v>
      </c>
    </row>
    <row r="25" spans="1:3" x14ac:dyDescent="0.25">
      <c r="A25" s="1">
        <v>1068</v>
      </c>
      <c r="B25" s="1" t="s">
        <v>22</v>
      </c>
      <c r="C25" s="13">
        <v>400</v>
      </c>
    </row>
    <row r="26" spans="1:3" x14ac:dyDescent="0.25">
      <c r="A26" s="1">
        <v>1069</v>
      </c>
      <c r="B26" s="1" t="s">
        <v>17</v>
      </c>
      <c r="C26" s="13">
        <v>4000</v>
      </c>
    </row>
    <row r="27" spans="1:3" x14ac:dyDescent="0.25">
      <c r="A27" s="1">
        <v>1090</v>
      </c>
      <c r="B27" s="1" t="s">
        <v>23</v>
      </c>
      <c r="C27" s="13">
        <v>2900000</v>
      </c>
    </row>
    <row r="28" spans="1:3" x14ac:dyDescent="0.25">
      <c r="A28" s="1">
        <v>1092</v>
      </c>
      <c r="B28" s="1" t="s">
        <v>24</v>
      </c>
      <c r="C28" s="13">
        <v>2000000</v>
      </c>
    </row>
    <row r="29" spans="1:3" x14ac:dyDescent="0.25">
      <c r="A29" s="1">
        <v>1093</v>
      </c>
      <c r="B29" s="1" t="s">
        <v>25</v>
      </c>
      <c r="C29" s="13">
        <v>0</v>
      </c>
    </row>
    <row r="30" spans="1:3" x14ac:dyDescent="0.25">
      <c r="A30" s="1">
        <v>1094</v>
      </c>
      <c r="B30" s="1" t="s">
        <v>26</v>
      </c>
      <c r="C30" s="13">
        <v>0</v>
      </c>
    </row>
    <row r="31" spans="1:3" x14ac:dyDescent="0.25">
      <c r="A31" s="1">
        <v>1095</v>
      </c>
      <c r="B31" s="1" t="s">
        <v>27</v>
      </c>
      <c r="C31" s="13">
        <v>0</v>
      </c>
    </row>
    <row r="32" spans="1:3" x14ac:dyDescent="0.25">
      <c r="A32" s="1">
        <v>1096</v>
      </c>
      <c r="B32" s="1" t="s">
        <v>28</v>
      </c>
      <c r="C32" s="13">
        <v>0</v>
      </c>
    </row>
    <row r="33" spans="1:3" x14ac:dyDescent="0.25">
      <c r="A33" s="1">
        <v>1097</v>
      </c>
      <c r="B33" s="1" t="s">
        <v>29</v>
      </c>
      <c r="C33" s="13">
        <v>60000</v>
      </c>
    </row>
    <row r="34" spans="1:3" x14ac:dyDescent="0.25">
      <c r="A34" s="1">
        <v>1098</v>
      </c>
      <c r="B34" s="1" t="s">
        <v>30</v>
      </c>
      <c r="C34" s="13">
        <v>200</v>
      </c>
    </row>
    <row r="35" spans="1:3" x14ac:dyDescent="0.25">
      <c r="A35" s="1">
        <v>1099</v>
      </c>
      <c r="B35" s="1" t="s">
        <v>31</v>
      </c>
      <c r="C35" s="13">
        <f>(C4+C5)*0.15</f>
        <v>1800000</v>
      </c>
    </row>
    <row r="36" spans="1:3" x14ac:dyDescent="0.25">
      <c r="A36" s="1">
        <v>1100</v>
      </c>
      <c r="B36" s="1" t="s">
        <v>32</v>
      </c>
      <c r="C36" s="13">
        <v>10000</v>
      </c>
    </row>
    <row r="37" spans="1:3" x14ac:dyDescent="0.25">
      <c r="A37" s="1">
        <v>1101</v>
      </c>
      <c r="B37" s="1" t="s">
        <v>33</v>
      </c>
      <c r="C37" s="13">
        <v>9000</v>
      </c>
    </row>
    <row r="38" spans="1:3" x14ac:dyDescent="0.25">
      <c r="A38" s="1">
        <v>1102</v>
      </c>
      <c r="B38" s="1" t="s">
        <v>34</v>
      </c>
      <c r="C38" s="13">
        <v>800</v>
      </c>
    </row>
    <row r="39" spans="1:3" x14ac:dyDescent="0.25">
      <c r="A39" s="1">
        <v>1103</v>
      </c>
      <c r="B39" s="1" t="s">
        <v>35</v>
      </c>
      <c r="C39" s="13">
        <v>0</v>
      </c>
    </row>
    <row r="40" spans="1:3" x14ac:dyDescent="0.25">
      <c r="A40" s="1">
        <v>1104</v>
      </c>
      <c r="B40" s="1" t="s">
        <v>36</v>
      </c>
      <c r="C40" s="13">
        <v>0</v>
      </c>
    </row>
    <row r="41" spans="1:3" x14ac:dyDescent="0.25">
      <c r="A41" s="1">
        <v>1108</v>
      </c>
      <c r="B41" s="1" t="s">
        <v>37</v>
      </c>
      <c r="C41" s="13">
        <v>0</v>
      </c>
    </row>
    <row r="42" spans="1:3" x14ac:dyDescent="0.25">
      <c r="A42" s="1">
        <v>1110</v>
      </c>
      <c r="B42" s="1" t="s">
        <v>38</v>
      </c>
      <c r="C42" s="13">
        <v>420000</v>
      </c>
    </row>
    <row r="43" spans="1:3" x14ac:dyDescent="0.25">
      <c r="A43" s="1">
        <v>1111</v>
      </c>
      <c r="B43" s="1" t="s">
        <v>39</v>
      </c>
      <c r="C43" s="13">
        <v>220000</v>
      </c>
    </row>
    <row r="44" spans="1:3" x14ac:dyDescent="0.25">
      <c r="A44" s="1">
        <v>1114</v>
      </c>
      <c r="B44" s="1" t="s">
        <v>40</v>
      </c>
      <c r="C44" s="13">
        <v>420000</v>
      </c>
    </row>
    <row r="45" spans="1:3" x14ac:dyDescent="0.25">
      <c r="A45" s="1">
        <v>1115</v>
      </c>
      <c r="B45" s="1" t="s">
        <v>41</v>
      </c>
      <c r="C45" s="13">
        <v>0</v>
      </c>
    </row>
    <row r="46" spans="1:3" x14ac:dyDescent="0.25">
      <c r="A46" s="1">
        <v>1116</v>
      </c>
      <c r="B46" s="1" t="s">
        <v>42</v>
      </c>
      <c r="C46" s="13">
        <f>C30*20*365</f>
        <v>0</v>
      </c>
    </row>
    <row r="47" spans="1:3" x14ac:dyDescent="0.25">
      <c r="A47" s="1">
        <v>1120</v>
      </c>
      <c r="B47" s="1" t="s">
        <v>43</v>
      </c>
      <c r="C47" s="13">
        <v>15000</v>
      </c>
    </row>
    <row r="48" spans="1:3" x14ac:dyDescent="0.25">
      <c r="A48" s="1">
        <v>1121</v>
      </c>
      <c r="B48" s="1" t="s">
        <v>44</v>
      </c>
      <c r="C48" s="13">
        <v>0</v>
      </c>
    </row>
    <row r="49" spans="1:3" x14ac:dyDescent="0.25">
      <c r="A49" s="1">
        <v>1122</v>
      </c>
      <c r="B49" s="1" t="s">
        <v>45</v>
      </c>
      <c r="C49" s="13">
        <v>40000</v>
      </c>
    </row>
    <row r="50" spans="1:3" x14ac:dyDescent="0.25">
      <c r="A50" s="1">
        <v>1126</v>
      </c>
      <c r="B50" s="1" t="s">
        <v>46</v>
      </c>
      <c r="C50" s="13">
        <f>5*365*49</f>
        <v>89425</v>
      </c>
    </row>
    <row r="51" spans="1:3" x14ac:dyDescent="0.25">
      <c r="A51" s="1">
        <v>1127</v>
      </c>
      <c r="B51" s="1" t="s">
        <v>47</v>
      </c>
      <c r="C51" s="13">
        <v>56000</v>
      </c>
    </row>
    <row r="52" spans="1:3" x14ac:dyDescent="0.25">
      <c r="A52" s="1">
        <v>1129</v>
      </c>
      <c r="B52" s="1" t="s">
        <v>48</v>
      </c>
      <c r="C52" s="13">
        <v>12000</v>
      </c>
    </row>
    <row r="53" spans="1:3" x14ac:dyDescent="0.25">
      <c r="A53" s="1">
        <v>1130</v>
      </c>
      <c r="B53" s="1" t="s">
        <v>49</v>
      </c>
      <c r="C53" s="13">
        <v>0</v>
      </c>
    </row>
    <row r="54" spans="1:3" x14ac:dyDescent="0.25">
      <c r="A54" s="1">
        <v>1131</v>
      </c>
      <c r="B54" s="1" t="s">
        <v>50</v>
      </c>
      <c r="C54" s="13">
        <v>0</v>
      </c>
    </row>
    <row r="55" spans="1:3" x14ac:dyDescent="0.25">
      <c r="A55" s="1">
        <v>1132</v>
      </c>
      <c r="B55" s="1" t="s">
        <v>51</v>
      </c>
      <c r="C55" s="13">
        <v>35000</v>
      </c>
    </row>
    <row r="56" spans="1:3" x14ac:dyDescent="0.25">
      <c r="A56" s="1">
        <v>1133</v>
      </c>
      <c r="B56" s="1" t="s">
        <v>52</v>
      </c>
      <c r="C56" s="13">
        <v>15000</v>
      </c>
    </row>
    <row r="57" spans="1:3" x14ac:dyDescent="0.25">
      <c r="A57" s="1">
        <v>1140</v>
      </c>
      <c r="B57" s="1" t="s">
        <v>53</v>
      </c>
      <c r="C57" s="13">
        <v>0</v>
      </c>
    </row>
    <row r="58" spans="1:3" x14ac:dyDescent="0.25">
      <c r="A58" s="1">
        <v>1141</v>
      </c>
      <c r="B58" s="1" t="s">
        <v>54</v>
      </c>
      <c r="C58" s="13">
        <v>19000</v>
      </c>
    </row>
    <row r="59" spans="1:3" x14ac:dyDescent="0.25">
      <c r="A59" s="1">
        <v>1142</v>
      </c>
      <c r="B59" s="1" t="s">
        <v>55</v>
      </c>
      <c r="C59" s="13">
        <v>0</v>
      </c>
    </row>
    <row r="60" spans="1:3" x14ac:dyDescent="0.25">
      <c r="A60" s="1">
        <v>1143</v>
      </c>
      <c r="B60" s="1" t="s">
        <v>56</v>
      </c>
      <c r="C60" s="13">
        <v>0</v>
      </c>
    </row>
    <row r="61" spans="1:3" x14ac:dyDescent="0.25">
      <c r="A61" s="1">
        <v>1144</v>
      </c>
      <c r="B61" s="1" t="s">
        <v>57</v>
      </c>
      <c r="C61" s="13">
        <v>0</v>
      </c>
    </row>
    <row r="62" spans="1:3" x14ac:dyDescent="0.25">
      <c r="A62" s="1">
        <v>1145</v>
      </c>
      <c r="B62" s="1" t="s">
        <v>58</v>
      </c>
      <c r="C62" s="13">
        <v>0</v>
      </c>
    </row>
    <row r="63" spans="1:3" x14ac:dyDescent="0.25">
      <c r="A63" s="1">
        <v>1146</v>
      </c>
      <c r="B63" s="1" t="s">
        <v>59</v>
      </c>
      <c r="C63" s="13">
        <v>0</v>
      </c>
    </row>
    <row r="64" spans="1:3" x14ac:dyDescent="0.25">
      <c r="A64" s="1">
        <v>1147</v>
      </c>
      <c r="B64" s="1" t="s">
        <v>60</v>
      </c>
      <c r="C64" s="13">
        <v>0</v>
      </c>
    </row>
    <row r="65" spans="1:3" x14ac:dyDescent="0.25">
      <c r="A65" s="1">
        <v>1148</v>
      </c>
      <c r="B65" s="1" t="s">
        <v>61</v>
      </c>
      <c r="C65" s="13">
        <v>0</v>
      </c>
    </row>
    <row r="66" spans="1:3" x14ac:dyDescent="0.25">
      <c r="A66" s="1">
        <v>1149</v>
      </c>
      <c r="B66" s="1" t="s">
        <v>62</v>
      </c>
      <c r="C66" s="13">
        <v>0</v>
      </c>
    </row>
    <row r="67" spans="1:3" x14ac:dyDescent="0.25">
      <c r="A67" s="1">
        <v>1150</v>
      </c>
      <c r="B67" s="1" t="s">
        <v>63</v>
      </c>
      <c r="C67" s="13">
        <v>0</v>
      </c>
    </row>
    <row r="68" spans="1:3" x14ac:dyDescent="0.25">
      <c r="A68" s="1">
        <v>1151</v>
      </c>
      <c r="B68" s="1" t="s">
        <v>64</v>
      </c>
      <c r="C68" s="13">
        <v>0</v>
      </c>
    </row>
    <row r="69" spans="1:3" x14ac:dyDescent="0.25">
      <c r="A69" s="1">
        <v>1160</v>
      </c>
      <c r="B69" s="1" t="s">
        <v>65</v>
      </c>
      <c r="C69" s="13">
        <v>12000</v>
      </c>
    </row>
    <row r="70" spans="1:3" x14ac:dyDescent="0.25">
      <c r="A70" s="1">
        <v>1164</v>
      </c>
      <c r="B70" s="1" t="s">
        <v>66</v>
      </c>
      <c r="C70" s="13">
        <v>0</v>
      </c>
    </row>
    <row r="71" spans="1:3" x14ac:dyDescent="0.25">
      <c r="A71" s="1">
        <v>1170</v>
      </c>
      <c r="B71" s="1" t="s">
        <v>67</v>
      </c>
      <c r="C71" s="13">
        <v>0</v>
      </c>
    </row>
    <row r="72" spans="1:3" x14ac:dyDescent="0.25">
      <c r="A72" s="1">
        <v>1171</v>
      </c>
      <c r="B72" s="1" t="s">
        <v>68</v>
      </c>
      <c r="C72" s="13">
        <v>140000</v>
      </c>
    </row>
    <row r="73" spans="1:3" x14ac:dyDescent="0.25">
      <c r="A73" s="1">
        <v>1172</v>
      </c>
      <c r="B73" s="1" t="s">
        <v>69</v>
      </c>
      <c r="C73" s="13">
        <v>50000</v>
      </c>
    </row>
    <row r="74" spans="1:3" x14ac:dyDescent="0.25">
      <c r="A74" s="1">
        <v>1173</v>
      </c>
      <c r="B74" s="1" t="s">
        <v>70</v>
      </c>
      <c r="C74" s="13">
        <v>0</v>
      </c>
    </row>
    <row r="75" spans="1:3" x14ac:dyDescent="0.25">
      <c r="A75" s="1">
        <v>1174</v>
      </c>
      <c r="B75" s="1" t="s">
        <v>71</v>
      </c>
      <c r="C75" s="13">
        <v>0</v>
      </c>
    </row>
    <row r="76" spans="1:3" x14ac:dyDescent="0.25">
      <c r="A76" s="1">
        <v>1175</v>
      </c>
      <c r="B76" s="1" t="s">
        <v>72</v>
      </c>
      <c r="C76" s="13">
        <v>30000</v>
      </c>
    </row>
    <row r="77" spans="1:3" x14ac:dyDescent="0.25">
      <c r="A77" s="1">
        <v>1176</v>
      </c>
      <c r="B77" s="1" t="s">
        <v>73</v>
      </c>
      <c r="C77" s="13">
        <v>0</v>
      </c>
    </row>
    <row r="78" spans="1:3" x14ac:dyDescent="0.25">
      <c r="A78" s="1">
        <v>1190</v>
      </c>
      <c r="B78" s="1" t="s">
        <v>74</v>
      </c>
      <c r="C78" s="13">
        <v>0</v>
      </c>
    </row>
    <row r="79" spans="1:3" x14ac:dyDescent="0.25">
      <c r="A79" s="1">
        <v>1191</v>
      </c>
      <c r="B79" s="1" t="s">
        <v>75</v>
      </c>
      <c r="C79" s="13">
        <v>0</v>
      </c>
    </row>
    <row r="80" spans="1:3" x14ac:dyDescent="0.25">
      <c r="A80" s="1">
        <v>1192</v>
      </c>
      <c r="B80" s="1" t="s">
        <v>76</v>
      </c>
      <c r="C80" s="13">
        <v>0</v>
      </c>
    </row>
    <row r="81" spans="1:3" x14ac:dyDescent="0.25">
      <c r="A81" s="1">
        <v>1193</v>
      </c>
      <c r="B81" s="1" t="s">
        <v>77</v>
      </c>
      <c r="C81" s="13">
        <v>0</v>
      </c>
    </row>
    <row r="82" spans="1:3" x14ac:dyDescent="0.25">
      <c r="A82" s="1">
        <v>1197</v>
      </c>
      <c r="B82" s="1" t="s">
        <v>78</v>
      </c>
      <c r="C82" s="13">
        <v>0</v>
      </c>
    </row>
    <row r="83" spans="1:3" x14ac:dyDescent="0.25">
      <c r="A83" s="1">
        <v>1198</v>
      </c>
      <c r="B83" s="1" t="s">
        <v>79</v>
      </c>
      <c r="C83" s="13">
        <v>0</v>
      </c>
    </row>
    <row r="84" spans="1:3" x14ac:dyDescent="0.25">
      <c r="A84" s="1">
        <v>1199</v>
      </c>
      <c r="B84" s="1" t="s">
        <v>80</v>
      </c>
      <c r="C84" s="13">
        <v>0</v>
      </c>
    </row>
    <row r="85" spans="1:3" x14ac:dyDescent="0.25">
      <c r="A85" s="1">
        <v>1200</v>
      </c>
      <c r="B85" s="1" t="s">
        <v>81</v>
      </c>
      <c r="C85" s="13">
        <v>0</v>
      </c>
    </row>
    <row r="86" spans="1:3" x14ac:dyDescent="0.25">
      <c r="A86" s="1">
        <v>1201</v>
      </c>
      <c r="B86" s="1" t="s">
        <v>82</v>
      </c>
      <c r="C86" s="13">
        <v>0</v>
      </c>
    </row>
    <row r="87" spans="1:3" x14ac:dyDescent="0.25">
      <c r="A87" s="1">
        <v>1202</v>
      </c>
      <c r="B87" s="1" t="s">
        <v>83</v>
      </c>
      <c r="C87" s="13">
        <v>0</v>
      </c>
    </row>
    <row r="88" spans="1:3" x14ac:dyDescent="0.25">
      <c r="A88" s="1">
        <v>1203</v>
      </c>
      <c r="B88" s="1" t="s">
        <v>84</v>
      </c>
      <c r="C88" s="13">
        <v>0</v>
      </c>
    </row>
    <row r="89" spans="1:3" x14ac:dyDescent="0.25">
      <c r="A89" s="1">
        <v>1204</v>
      </c>
      <c r="B89" s="1" t="s">
        <v>85</v>
      </c>
      <c r="C89" s="13">
        <v>0</v>
      </c>
    </row>
    <row r="90" spans="1:3" x14ac:dyDescent="0.25">
      <c r="A90" s="1">
        <v>1205</v>
      </c>
      <c r="B90" s="1" t="s">
        <v>86</v>
      </c>
      <c r="C90" s="13">
        <v>0</v>
      </c>
    </row>
    <row r="91" spans="1:3" x14ac:dyDescent="0.25">
      <c r="A91" s="1">
        <v>1206</v>
      </c>
      <c r="B91" s="1" t="s">
        <v>87</v>
      </c>
      <c r="C91" s="13">
        <v>0</v>
      </c>
    </row>
    <row r="92" spans="1:3" x14ac:dyDescent="0.25">
      <c r="A92" s="1">
        <v>1209</v>
      </c>
      <c r="B92" s="1" t="s">
        <v>88</v>
      </c>
      <c r="C92" s="13">
        <v>5000</v>
      </c>
    </row>
    <row r="93" spans="1:3" x14ac:dyDescent="0.25">
      <c r="A93" s="1">
        <v>1210</v>
      </c>
      <c r="B93" s="1" t="s">
        <v>89</v>
      </c>
      <c r="C93" s="13">
        <v>220000</v>
      </c>
    </row>
    <row r="94" spans="1:3" x14ac:dyDescent="0.25">
      <c r="A94" s="1">
        <v>1221</v>
      </c>
      <c r="B94" s="1" t="s">
        <v>90</v>
      </c>
      <c r="C94" s="13">
        <v>0</v>
      </c>
    </row>
    <row r="95" spans="1:3" x14ac:dyDescent="0.25">
      <c r="A95" s="1">
        <v>1262</v>
      </c>
      <c r="B95" s="1" t="s">
        <v>91</v>
      </c>
      <c r="C95" s="13">
        <v>0</v>
      </c>
    </row>
    <row r="96" spans="1:3" x14ac:dyDescent="0.25">
      <c r="A96" s="1">
        <v>1270</v>
      </c>
      <c r="B96" s="1" t="s">
        <v>92</v>
      </c>
      <c r="C96" s="13">
        <v>0</v>
      </c>
    </row>
    <row r="97" spans="1:3" x14ac:dyDescent="0.25">
      <c r="A97" s="1">
        <v>1271</v>
      </c>
      <c r="B97" s="1" t="s">
        <v>93</v>
      </c>
      <c r="C97" s="13">
        <v>0</v>
      </c>
    </row>
    <row r="98" spans="1:3" x14ac:dyDescent="0.25">
      <c r="A98" s="1">
        <v>1272</v>
      </c>
      <c r="B98" s="1" t="s">
        <v>94</v>
      </c>
      <c r="C98" s="13">
        <v>0</v>
      </c>
    </row>
    <row r="99" spans="1:3" x14ac:dyDescent="0.25">
      <c r="A99" s="1">
        <v>1273</v>
      </c>
      <c r="B99" s="1" t="s">
        <v>95</v>
      </c>
      <c r="C99" s="13">
        <v>0</v>
      </c>
    </row>
    <row r="100" spans="1:3" x14ac:dyDescent="0.25">
      <c r="A100" s="1">
        <v>1274</v>
      </c>
      <c r="B100" s="1" t="s">
        <v>96</v>
      </c>
      <c r="C100" s="13">
        <v>0</v>
      </c>
    </row>
    <row r="101" spans="1:3" x14ac:dyDescent="0.25">
      <c r="A101" s="1">
        <v>1275</v>
      </c>
      <c r="B101" s="1" t="s">
        <v>97</v>
      </c>
      <c r="C101" s="13">
        <v>0</v>
      </c>
    </row>
    <row r="102" spans="1:3" x14ac:dyDescent="0.25">
      <c r="A102" s="1">
        <v>1429</v>
      </c>
      <c r="B102" s="1" t="s">
        <v>98</v>
      </c>
      <c r="C102" s="13">
        <v>0</v>
      </c>
    </row>
    <row r="103" spans="1:3" x14ac:dyDescent="0.25">
      <c r="A103" s="1">
        <v>1430</v>
      </c>
      <c r="B103" s="1" t="s">
        <v>99</v>
      </c>
      <c r="C103" s="13">
        <v>0</v>
      </c>
    </row>
    <row r="104" spans="1:3" x14ac:dyDescent="0.25">
      <c r="A104" s="1">
        <v>1502</v>
      </c>
      <c r="B104" s="1" t="s">
        <v>100</v>
      </c>
      <c r="C104" s="13">
        <v>0</v>
      </c>
    </row>
    <row r="105" spans="1:3" s="2" customFormat="1" x14ac:dyDescent="0.25">
      <c r="A105" s="3"/>
      <c r="B105" s="3" t="s">
        <v>106</v>
      </c>
      <c r="C105" s="5">
        <f>SUM(C4:C104)</f>
        <v>22773325</v>
      </c>
    </row>
    <row r="106" spans="1:3" s="2" customFormat="1" x14ac:dyDescent="0.25"/>
    <row r="107" spans="1:3" s="2" customFormat="1" x14ac:dyDescent="0.25">
      <c r="B107" s="2" t="s">
        <v>107</v>
      </c>
    </row>
    <row r="108" spans="1:3" x14ac:dyDescent="0.25">
      <c r="A108" s="1">
        <v>1710</v>
      </c>
      <c r="B108" s="1" t="s">
        <v>101</v>
      </c>
      <c r="C108" s="13">
        <v>75000</v>
      </c>
    </row>
    <row r="109" spans="1:3" x14ac:dyDescent="0.25">
      <c r="A109" s="1">
        <v>1711</v>
      </c>
      <c r="B109" s="1" t="s">
        <v>102</v>
      </c>
      <c r="C109" s="13">
        <v>19600</v>
      </c>
    </row>
    <row r="110" spans="1:3" x14ac:dyDescent="0.25">
      <c r="A110" s="1">
        <v>1712</v>
      </c>
      <c r="B110" s="1" t="s">
        <v>103</v>
      </c>
      <c r="C110" s="13">
        <v>129000</v>
      </c>
    </row>
    <row r="111" spans="1:3" x14ac:dyDescent="0.25">
      <c r="A111" s="1">
        <v>1729</v>
      </c>
      <c r="B111" s="1" t="s">
        <v>104</v>
      </c>
      <c r="C111" s="13">
        <v>0</v>
      </c>
    </row>
    <row r="112" spans="1:3" x14ac:dyDescent="0.25">
      <c r="A112" s="3"/>
      <c r="B112" s="3" t="s">
        <v>108</v>
      </c>
      <c r="C112" s="5">
        <f>SUM(C108:C111)</f>
        <v>223600</v>
      </c>
    </row>
    <row r="114" spans="1:3" x14ac:dyDescent="0.25">
      <c r="A114" s="3"/>
      <c r="B114" s="3" t="s">
        <v>123</v>
      </c>
      <c r="C114" s="10">
        <f>C105-C112</f>
        <v>22549725</v>
      </c>
    </row>
    <row r="116" spans="1:3" x14ac:dyDescent="0.25">
      <c r="B116" t="s">
        <v>124</v>
      </c>
      <c r="C116" s="20">
        <v>800000</v>
      </c>
    </row>
    <row r="117" spans="1:3" x14ac:dyDescent="0.25">
      <c r="B117" t="s">
        <v>125</v>
      </c>
    </row>
    <row r="119" spans="1:3" x14ac:dyDescent="0.25">
      <c r="A119" s="3"/>
      <c r="B119" s="3" t="s">
        <v>126</v>
      </c>
      <c r="C119" s="10">
        <f>C114+C116</f>
        <v>23349725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3:F34"/>
  <sheetViews>
    <sheetView workbookViewId="0">
      <selection activeCell="C28" sqref="C28"/>
    </sheetView>
  </sheetViews>
  <sheetFormatPr baseColWidth="10" defaultRowHeight="15" x14ac:dyDescent="0.25"/>
  <cols>
    <col min="2" max="2" width="52.85546875" customWidth="1"/>
    <col min="3" max="3" width="19.85546875" customWidth="1"/>
    <col min="4" max="4" width="21" customWidth="1"/>
  </cols>
  <sheetData>
    <row r="3" spans="2:6" x14ac:dyDescent="0.25">
      <c r="B3" s="2"/>
      <c r="C3" s="2"/>
      <c r="D3" s="2"/>
      <c r="E3" s="2"/>
      <c r="F3" s="2"/>
    </row>
    <row r="4" spans="2:6" x14ac:dyDescent="0.25">
      <c r="B4" s="4" t="s">
        <v>109</v>
      </c>
      <c r="C4" s="4" t="s">
        <v>110</v>
      </c>
      <c r="D4" s="4" t="s">
        <v>111</v>
      </c>
    </row>
    <row r="5" spans="2:6" x14ac:dyDescent="0.25">
      <c r="B5" t="s">
        <v>120</v>
      </c>
      <c r="C5" s="13">
        <v>600</v>
      </c>
      <c r="D5" s="8">
        <f>C5*52</f>
        <v>31200</v>
      </c>
    </row>
    <row r="6" spans="2:6" x14ac:dyDescent="0.25">
      <c r="B6" t="s">
        <v>119</v>
      </c>
      <c r="C6" s="13">
        <v>512</v>
      </c>
      <c r="D6" s="8">
        <f>C6*52</f>
        <v>26624</v>
      </c>
    </row>
    <row r="7" spans="2:6" x14ac:dyDescent="0.25">
      <c r="C7" s="6"/>
      <c r="D7" s="8"/>
    </row>
    <row r="8" spans="2:6" x14ac:dyDescent="0.25">
      <c r="C8" s="6"/>
      <c r="D8" s="8"/>
    </row>
    <row r="9" spans="2:6" x14ac:dyDescent="0.25">
      <c r="C9" s="6"/>
      <c r="D9" s="8"/>
    </row>
    <row r="10" spans="2:6" x14ac:dyDescent="0.25">
      <c r="B10" s="4" t="s">
        <v>114</v>
      </c>
      <c r="C10" s="12" t="s">
        <v>115</v>
      </c>
      <c r="D10" s="11" t="s">
        <v>116</v>
      </c>
    </row>
    <row r="11" spans="2:6" x14ac:dyDescent="0.25">
      <c r="B11" t="s">
        <v>117</v>
      </c>
      <c r="C11" s="22">
        <v>35.5</v>
      </c>
      <c r="D11" s="8">
        <v>1846</v>
      </c>
    </row>
    <row r="12" spans="2:6" s="2" customFormat="1" x14ac:dyDescent="0.25">
      <c r="B12" s="2" t="s">
        <v>112</v>
      </c>
      <c r="C12" s="13">
        <v>25</v>
      </c>
      <c r="D12" s="8">
        <f>C12</f>
        <v>25</v>
      </c>
    </row>
    <row r="13" spans="2:6" x14ac:dyDescent="0.25">
      <c r="B13" t="s">
        <v>131</v>
      </c>
      <c r="C13" s="8">
        <f>C12*C11</f>
        <v>887.5</v>
      </c>
      <c r="D13" s="8">
        <f>D11*D12</f>
        <v>46150</v>
      </c>
    </row>
    <row r="14" spans="2:6" s="2" customFormat="1" x14ac:dyDescent="0.25">
      <c r="C14" s="8"/>
      <c r="D14" s="8"/>
    </row>
    <row r="15" spans="2:6" s="2" customFormat="1" x14ac:dyDescent="0.25">
      <c r="B15" s="23" t="s">
        <v>135</v>
      </c>
      <c r="C15" s="11" t="s">
        <v>138</v>
      </c>
      <c r="D15" s="11" t="s">
        <v>139</v>
      </c>
    </row>
    <row r="16" spans="2:6" s="2" customFormat="1" x14ac:dyDescent="0.25">
      <c r="B16" s="21" t="s">
        <v>136</v>
      </c>
      <c r="C16" s="2">
        <v>5</v>
      </c>
      <c r="D16" s="28">
        <f>C11*C16</f>
        <v>177.5</v>
      </c>
    </row>
    <row r="17" spans="2:4" s="2" customFormat="1" x14ac:dyDescent="0.25">
      <c r="B17" s="21" t="s">
        <v>137</v>
      </c>
      <c r="C17" s="24">
        <v>7.4999999999999997E-2</v>
      </c>
      <c r="D17" s="28">
        <f>D11*C17</f>
        <v>138.44999999999999</v>
      </c>
    </row>
    <row r="18" spans="2:4" s="2" customFormat="1" x14ac:dyDescent="0.25">
      <c r="C18" s="8"/>
      <c r="D18" s="8"/>
    </row>
    <row r="19" spans="2:4" s="2" customFormat="1" x14ac:dyDescent="0.25">
      <c r="B19" s="23" t="s">
        <v>140</v>
      </c>
      <c r="C19" s="8"/>
      <c r="D19" s="8"/>
    </row>
    <row r="20" spans="2:4" s="2" customFormat="1" x14ac:dyDescent="0.25">
      <c r="B20" s="2" t="s">
        <v>134</v>
      </c>
      <c r="C20" s="13">
        <v>2</v>
      </c>
      <c r="D20" s="28">
        <f>C20*(C11/5)</f>
        <v>14.2</v>
      </c>
    </row>
    <row r="21" spans="2:4" s="2" customFormat="1" x14ac:dyDescent="0.25">
      <c r="B21" s="2" t="s">
        <v>133</v>
      </c>
      <c r="C21" s="13">
        <v>2</v>
      </c>
      <c r="D21" s="28">
        <f>C21*C11/5</f>
        <v>14.2</v>
      </c>
    </row>
    <row r="22" spans="2:4" s="2" customFormat="1" x14ac:dyDescent="0.25">
      <c r="B22" s="2" t="s">
        <v>132</v>
      </c>
      <c r="C22" s="13">
        <v>3</v>
      </c>
      <c r="D22" s="28">
        <f>C22*C11/5</f>
        <v>21.3</v>
      </c>
    </row>
    <row r="23" spans="2:4" s="2" customFormat="1" x14ac:dyDescent="0.25">
      <c r="C23" s="25"/>
      <c r="D23" s="8"/>
    </row>
    <row r="24" spans="2:4" s="2" customFormat="1" x14ac:dyDescent="0.25">
      <c r="B24" s="21" t="s">
        <v>141</v>
      </c>
      <c r="C24" s="25"/>
      <c r="D24" s="8">
        <f>D22+D21+D20+D17+D16</f>
        <v>365.65</v>
      </c>
    </row>
    <row r="25" spans="2:4" s="2" customFormat="1" x14ac:dyDescent="0.25">
      <c r="B25" s="21" t="s">
        <v>143</v>
      </c>
      <c r="C25" s="8"/>
      <c r="D25" s="8">
        <f>D11-D24</f>
        <v>1480.35</v>
      </c>
    </row>
    <row r="26" spans="2:4" s="2" customFormat="1" ht="15.75" thickBot="1" x14ac:dyDescent="0.3">
      <c r="B26" s="26" t="s">
        <v>142</v>
      </c>
      <c r="C26" s="27"/>
      <c r="D26" s="27">
        <f>D25*C12</f>
        <v>37008.75</v>
      </c>
    </row>
    <row r="28" spans="2:4" x14ac:dyDescent="0.25">
      <c r="B28" s="14" t="s">
        <v>113</v>
      </c>
      <c r="C28" s="15">
        <f>D6/D13</f>
        <v>0.57690140845070426</v>
      </c>
      <c r="D28" s="14"/>
    </row>
    <row r="29" spans="2:4" x14ac:dyDescent="0.25">
      <c r="B29" s="14" t="s">
        <v>121</v>
      </c>
      <c r="C29" s="15">
        <f>D6/D5</f>
        <v>0.85333333333333339</v>
      </c>
      <c r="D29" s="14"/>
    </row>
    <row r="34" spans="3:3" x14ac:dyDescent="0.25">
      <c r="C34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C10"/>
  <sheetViews>
    <sheetView workbookViewId="0">
      <selection activeCell="B6" sqref="B6"/>
    </sheetView>
  </sheetViews>
  <sheetFormatPr baseColWidth="10" defaultRowHeight="15" x14ac:dyDescent="0.25"/>
  <cols>
    <col min="2" max="2" width="67.42578125" customWidth="1"/>
  </cols>
  <sheetData>
    <row r="2" spans="2:3" ht="21" x14ac:dyDescent="0.35">
      <c r="B2" s="16" t="s">
        <v>109</v>
      </c>
      <c r="C2" s="17"/>
    </row>
    <row r="3" spans="2:3" x14ac:dyDescent="0.25">
      <c r="B3" s="14" t="s">
        <v>130</v>
      </c>
      <c r="C3" s="18">
        <f>(Kostnader!C105-Kostnader!C112)/Mottakere!D6</f>
        <v>846.96983924278845</v>
      </c>
    </row>
    <row r="4" spans="2:3" s="2" customFormat="1" x14ac:dyDescent="0.25">
      <c r="B4" s="14" t="s">
        <v>127</v>
      </c>
      <c r="C4" s="18">
        <f>Kostnader!C119/Mottakere!D6</f>
        <v>877.01791616586536</v>
      </c>
    </row>
    <row r="5" spans="2:3" s="2" customFormat="1" x14ac:dyDescent="0.25">
      <c r="B5" s="14"/>
      <c r="C5" s="18"/>
    </row>
    <row r="6" spans="2:3" s="2" customFormat="1" x14ac:dyDescent="0.25">
      <c r="B6" s="14" t="s">
        <v>129</v>
      </c>
      <c r="C6" s="18">
        <f>Kostnader!C114/Mottakere!D26</f>
        <v>609.30793393454246</v>
      </c>
    </row>
    <row r="7" spans="2:3" s="2" customFormat="1" x14ac:dyDescent="0.25">
      <c r="B7" s="14" t="s">
        <v>128</v>
      </c>
      <c r="C7" s="18">
        <f>Kostnader!C119/Mottakere!D26</f>
        <v>630.92444354375652</v>
      </c>
    </row>
    <row r="8" spans="2:3" s="2" customFormat="1" x14ac:dyDescent="0.25">
      <c r="B8" s="14"/>
      <c r="C8" s="18"/>
    </row>
    <row r="9" spans="2:3" x14ac:dyDescent="0.25">
      <c r="B9" s="14" t="s">
        <v>144</v>
      </c>
      <c r="C9" s="19">
        <f>Mottakere!C28</f>
        <v>0.57690140845070426</v>
      </c>
    </row>
    <row r="10" spans="2:3" x14ac:dyDescent="0.25">
      <c r="B10" s="14" t="s">
        <v>118</v>
      </c>
      <c r="C10" s="19">
        <f>Mottakere!C29</f>
        <v>0.85333333333333339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 - ARENA-rom" ma:contentTypeID="0x0101002703D2AF657F4CC69F3B5766777647D700D06115F784074B5E809F7B2D63EA2F2B007CC8D3DE76A54263AD44A5AABF561F5E00329C2BD1544A73419FC11A92C6DA5DA6" ma:contentTypeVersion="55" ma:contentTypeDescription="Opprett et nytt dokument." ma:contentTypeScope="" ma:versionID="ac1e2776991078b52e5518d1a9ae7ce2">
  <xsd:schema xmlns:xsd="http://www.w3.org/2001/XMLSchema" xmlns:xs="http://www.w3.org/2001/XMLSchema" xmlns:p="http://schemas.microsoft.com/office/2006/metadata/properties" xmlns:ns2="1fcd92dd-7d74-4918-8c11-98baf3d8368d" targetNamespace="http://schemas.microsoft.com/office/2006/metadata/properties" ma:root="true" ma:fieldsID="255a844289dcd7b0e4f89fe2ce04cf94" ns2:_="">
    <xsd:import namespace="1fcd92dd-7d74-4918-8c11-98baf3d8368d"/>
    <xsd:element name="properties">
      <xsd:complexType>
        <xsd:sequence>
          <xsd:element name="documentManagement">
            <xsd:complexType>
              <xsd:all>
                <xsd:element ref="ns2:NHO_DocumentStatus"/>
                <xsd:element ref="ns2:NHO_DocumentProperty"/>
                <xsd:element ref="ns2:NHO_DocumentDate" minOccurs="0"/>
                <xsd:element ref="ns2:NHO_DocumentArchiveDate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c33924c3673147c88830f2707c1978bc" minOccurs="0"/>
                <xsd:element ref="ns2:p8a47c7619634ae9930087b62d76e394" minOccurs="0"/>
                <xsd:element ref="ns2:_dlc_DocId" minOccurs="0"/>
                <xsd:element ref="ns2:TaxKeywordTaxHTField" minOccurs="0"/>
                <xsd:element ref="ns2:crms_nho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92dd-7d74-4918-8c11-98baf3d8368d" elementFormDefault="qualified">
    <xsd:import namespace="http://schemas.microsoft.com/office/2006/documentManagement/types"/>
    <xsd:import namespace="http://schemas.microsoft.com/office/infopath/2007/PartnerControls"/>
    <xsd:element name="NHO_DocumentStatus" ma:index="2" ma:displayName="Status" ma:default="Under behandling" ma:description="Status" ma:format="Dropdown" ma:internalName="NHO_DocumentStatus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3" ma:displayName="Inn/ut/internt" ma:default="Internt" ma:description="Inn/ut/internt" ma:format="Dropdown" ma:internalName="NHO_DocumentProperty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4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NHO_DocumentArchiveDate" ma:index="5" nillable="true" ma:displayName="Arkivdato" ma:format="DateTime" ma:hidden="true" ma:internalName="NHO_DocumentArchiveDate">
      <xsd:simpleType>
        <xsd:restriction base="dms:DateTime"/>
      </xsd:simpleType>
    </xsd:element>
    <xsd:element name="ARENA_DocumentReference" ma:index="9" nillable="true" ma:displayName="Deres referanse" ma:description="Deres referanse" ma:internalName="ARENA_DocumentReference">
      <xsd:simpleType>
        <xsd:restriction base="dms:Text"/>
      </xsd:simpleType>
    </xsd:element>
    <xsd:element name="ARENA_DocumentRecipient" ma:index="10" nillable="true" ma:displayName="Mottaker" ma:description="Mottaker" ma:internalName="ARENA_DocumentRecipient">
      <xsd:simpleType>
        <xsd:restriction base="dms:Text"/>
      </xsd:simpleType>
    </xsd:element>
    <xsd:element name="ARENA_DocumentSender" ma:index="11" nillable="true" ma:displayName="Avsender" ma:description="Avsender" ma:internalName="ARENA_DocumentSender">
      <xsd:simpleType>
        <xsd:restriction base="dms:Text"/>
      </xsd:simpleType>
    </xsd:element>
    <xsd:element name="_dlc_DocIdUrl" ma:index="12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4" nillable="true" ma:displayName="Taxonomy Catch All Column" ma:hidden="true" ma:list="{aa4cd1ed-27a5-4a02-b49a-9ce2141a4d7e}" ma:internalName="TaxCatchAll" ma:showField="CatchAllData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a4cd1ed-27a5-4a02-b49a-9ce2141a4d7e}" ma:internalName="TaxCatchAllLabel" ma:readOnly="true" ma:showField="CatchAllDataLabel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33924c3673147c88830f2707c1978bc" ma:index="17" nillable="true" ma:taxonomy="true" ma:internalName="c33924c3673147c88830f2707c1978bc" ma:taxonomyFieldName="NhoMmdCaseWorker" ma:displayName="Saksbehandler" ma:default="" ma:fieldId="{c33924c3-6731-47c8-8830-f2707c1978bc}" ma:sspId="23ae1762-dfb7-4954-b585-25db1d1094a4" ma:termSetId="bbd35930-3809-4f28-8ebd-605c947425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9" nillable="true" ma:taxonomy="true" ma:internalName="p8a47c7619634ae9930087b62d76e394" ma:taxonomyFieldName="NHO_OrganisationUnit" ma:displayName="Organisasjonsenhet" ma:fieldId="{98a47c76-1963-4ae9-9300-87b62d76e394}" ma:sspId="23ae1762-dfb7-4954-b585-25db1d1094a4" ma:termSetId="110110fd-e430-4d4e-8550-74127a1a53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TaxKeywordTaxHTField" ma:index="24" nillable="true" ma:taxonomy="true" ma:internalName="TaxKeywordTaxHTField" ma:taxonomyFieldName="TaxKeyword" ma:displayName="Organisasjonsnøkkelord" ma:fieldId="{23f27201-bee3-471e-b2e7-b64fd8b7ca38}" ma:taxonomyMulti="true" ma:sspId="23ae1762-dfb7-4954-b585-25db1d1094a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crms_nhonr" ma:index="26" nillable="true" ma:displayName="NHO NR" ma:internalName="crms_nhon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cd92dd-7d74-4918-8c11-98baf3d8368d">ARENA-266-2540</_dlc_DocId>
    <_dlc_DocIdUrl xmlns="1fcd92dd-7d74-4918-8c11-98baf3d8368d">
      <Url>https://arenarom.nho.no/rom/nhoservice/_layouts/DocIdRedir.aspx?ID=ARENA-266-2540</Url>
      <Description>ARENA-266-2540</Description>
    </_dlc_DocIdUrl>
    <NHO_DocumentStatus xmlns="1fcd92dd-7d74-4918-8c11-98baf3d8368d">Under behandling</NHO_DocumentStatus>
    <c33924c3673147c88830f2707c1978bc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Linn Pettersen</TermName>
          <TermId xmlns="http://schemas.microsoft.com/office/infopath/2007/PartnerControls">70ed2ec9-84b5-45c5-8ce8-591536c24c6b</TermId>
        </TermInfo>
      </Terms>
    </c33924c3673147c88830f2707c1978bc>
    <TaxKeywordTaxHTField xmlns="1fcd92dd-7d74-4918-8c11-98baf3d8368d">
      <Terms xmlns="http://schemas.microsoft.com/office/infopath/2007/PartnerControls"/>
    </TaxKeywordTaxHTField>
    <ARENA_DocumentReference xmlns="1fcd92dd-7d74-4918-8c11-98baf3d8368d" xsi:nil="true"/>
    <ARENA_DocumentRecipient xmlns="1fcd92dd-7d74-4918-8c11-98baf3d8368d" xsi:nil="true"/>
    <NHO_DocumentDate xmlns="1fcd92dd-7d74-4918-8c11-98baf3d8368d" xsi:nil="true"/>
    <NHO_DocumentArchiveDate xmlns="1fcd92dd-7d74-4918-8c11-98baf3d8368d" xsi:nil="true"/>
    <TaxCatchAll xmlns="1fcd92dd-7d74-4918-8c11-98baf3d8368d">
      <Value>945</Value>
      <Value>670</Value>
    </TaxCatchAll>
    <ARENA_DocumentSender xmlns="1fcd92dd-7d74-4918-8c11-98baf3d8368d" xsi:nil="true"/>
    <p8a47c7619634ae9930087b62d76e394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NHO Service</TermName>
          <TermId xmlns="http://schemas.microsoft.com/office/infopath/2007/PartnerControls">3d82961d-057c-4fcd-aefd-d50330675a26</TermId>
        </TermInfo>
      </Terms>
    </p8a47c7619634ae9930087b62d76e394>
    <NHO_DocumentProperty xmlns="1fcd92dd-7d74-4918-8c11-98baf3d8368d">Internt</NHO_DocumentProperty>
    <crms_nhonr xmlns="1fcd92dd-7d74-4918-8c11-98baf3d8368d" xsi:nil="true"/>
  </documentManagement>
</p:properties>
</file>

<file path=customXml/item4.xml><?xml version="1.0" encoding="utf-8"?>
<?mso-contentType ?>
<SharedContentType xmlns="Microsoft.SharePoint.Taxonomy.ContentTypeSync" SourceId="cbd9e53e-6585-4f50-95a9-cc115a295e47" ContentTypeId="0x0101002703D2AF657F4CC69F3B5766777647D700D06115F784074B5E809F7B2D63EA2F2B007CC8D3DE76A54263AD44A5AABF561F5E" PreviousValue="tru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768D352-E0A0-4300-961B-279BE06B60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49D63-6CE2-412A-B93C-7D01A9294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d92dd-7d74-4918-8c11-98baf3d836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6DAA4C-5EBB-4631-80B9-0603DDCE864D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1fcd92dd-7d74-4918-8c11-98baf3d8368d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1D4A82A8-754D-4A90-B436-44FC1E9E69B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AEE4D4D-4AD8-48F3-85D0-92AF783275A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Kostnader</vt:lpstr>
      <vt:lpstr>Mottakere</vt:lpstr>
      <vt:lpstr>Resultater</vt:lpstr>
    </vt:vector>
  </TitlesOfParts>
  <Company>NHO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</dc:creator>
  <cp:lastModifiedBy>NHO</cp:lastModifiedBy>
  <dcterms:created xsi:type="dcterms:W3CDTF">2013-02-11T15:25:20Z</dcterms:created>
  <dcterms:modified xsi:type="dcterms:W3CDTF">2017-03-16T15:13:29Z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hoMmdCaseWorker">
    <vt:lpwstr>945;#Linn Pettersen|70ed2ec9-84b5-45c5-8ce8-591536c24c6b</vt:lpwstr>
  </property>
  <property fmtid="{D5CDD505-2E9C-101B-9397-08002B2CF9AE}" pid="3" name="NHO_OrganisationUnit">
    <vt:lpwstr>670;#NHO Service|3d82961d-057c-4fcd-aefd-d50330675a26</vt:lpwstr>
  </property>
  <property fmtid="{D5CDD505-2E9C-101B-9397-08002B2CF9AE}" pid="4" name="_dlc_DocIdItemGuid">
    <vt:lpwstr>fea16e5a-f166-41da-aac4-d902f671338d</vt:lpwstr>
  </property>
  <property fmtid="{D5CDD505-2E9C-101B-9397-08002B2CF9AE}" pid="5" name="ContentTypeId">
    <vt:lpwstr>0x0101002703D2AF657F4CC69F3B5766777647D700D06115F784074B5E809F7B2D63EA2F2B007CC8D3DE76A54263AD44A5AABF561F5E00329C2BD1544A73419FC11A92C6DA5DA6</vt:lpwstr>
  </property>
  <property fmtid="{D5CDD505-2E9C-101B-9397-08002B2CF9AE}" pid="6" name="TaxKeyword">
    <vt:lpwstr/>
  </property>
</Properties>
</file>